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495" windowHeight="10575"/>
  </bookViews>
  <sheets>
    <sheet name="Sheet1" sheetId="1" r:id="rId1"/>
    <sheet name="Sheet3" sheetId="3" r:id="rId2"/>
  </sheets>
  <definedNames>
    <definedName name="_xlnm.Print_Area" localSheetId="0">Sheet1!$A$1:$S$5</definedName>
    <definedName name="_xlnm.Print_Area" localSheetId="1">Sheet3!$A$1:$E$35</definedName>
  </definedNames>
  <calcPr calcId="125725" concurrentCalc="0"/>
</workbook>
</file>

<file path=xl/calcChain.xml><?xml version="1.0" encoding="utf-8"?>
<calcChain xmlns="http://schemas.openxmlformats.org/spreadsheetml/2006/main">
  <c r="C38" i="3"/>
  <c r="C37"/>
  <c r="C35"/>
  <c r="C34"/>
  <c r="C33"/>
  <c r="E31"/>
  <c r="D31"/>
  <c r="E27"/>
  <c r="D27"/>
  <c r="E26"/>
  <c r="D26"/>
  <c r="C24"/>
  <c r="C23"/>
  <c r="E21"/>
  <c r="D21"/>
  <c r="E20"/>
  <c r="D20"/>
  <c r="E19"/>
  <c r="D19"/>
  <c r="C17"/>
  <c r="C16"/>
  <c r="E14"/>
  <c r="D14"/>
  <c r="E10"/>
  <c r="D10"/>
  <c r="C10"/>
  <c r="E9"/>
  <c r="D9"/>
  <c r="C9"/>
  <c r="E8"/>
  <c r="D8"/>
  <c r="C8"/>
  <c r="C7"/>
  <c r="C6"/>
  <c r="C5"/>
  <c r="C4"/>
  <c r="C3"/>
</calcChain>
</file>

<file path=xl/sharedStrings.xml><?xml version="1.0" encoding="utf-8"?>
<sst xmlns="http://schemas.openxmlformats.org/spreadsheetml/2006/main" count="85" uniqueCount="69">
  <si>
    <t>单位名称</t>
  </si>
  <si>
    <t>药品收入占医疗收入比例(%)</t>
  </si>
  <si>
    <t>基本药物目录品种使用金额比例(%)</t>
  </si>
  <si>
    <t>抗菌药物占药品使用比例(%)</t>
  </si>
  <si>
    <t>抗菌药物在门诊处方的比例(%)</t>
  </si>
  <si>
    <t>门诊病人均次费用/其中药品费（元）</t>
  </si>
  <si>
    <t>门诊处方平均金额（元）</t>
  </si>
  <si>
    <t>不合格处方占全部处方比例（%）</t>
  </si>
  <si>
    <t>平均住院日（天）</t>
  </si>
  <si>
    <t>床位使用率（%）</t>
  </si>
  <si>
    <t>入出院诊断符合率（%）</t>
  </si>
  <si>
    <t>危重病人抢救成功率（%）</t>
  </si>
  <si>
    <t>门诊普通号源预约开放比例（%）</t>
  </si>
  <si>
    <t>门诊专家号源预约开放比例（%）</t>
  </si>
  <si>
    <t>普通号预约就诊率（%）</t>
  </si>
  <si>
    <t>专家号预约就诊率（%）</t>
  </si>
  <si>
    <t>金华市中心医院</t>
  </si>
  <si>
    <t>261.33/114.07</t>
  </si>
  <si>
    <t>11412.44/3343.98</t>
  </si>
  <si>
    <r>
      <t>备注： 一、填写说明：1、药品收入占医疗收入比例=药品收入（含中草药）/医疗收入*100%；2、基本药物目录品种=国家基本药物目录307种+原省增补目录150种+中药饮片；3、抗菌药物占药品使用比例=抗菌药物收入金额/总药物收入金额*100%；4、抗菌药物在门诊处方的比例=门诊就诊使用抗菌药物人次/同期门诊就诊处方总人次*100%，不包括急诊；5、门诊病人均次费用(即每门急诊人次平均收费水平)=门急诊医疗收入/总门急诊诊疗人次，体检费用与体检人次均不列入计算；6、出院病人均次费用（即出院者平均医药费用）=每床日平均收费水平*出院者平均住院天数；7、门诊处方平均金额=门诊处方金额/门诊人次，不包括急诊；8、不合格处方占全部处方比例=不合格处方数/全部处方数*100%；9、平均住院日（即出院者平均住院天数）=出院者占用总床日/出院人数；10、床位使用率（即病床使用率）=实际占用总床日/实际开放总床日*100%；11、入出院诊断符合率=诊断符合患者数/（出院患者数-转归为“其他”的患者数）*100%；12、危重病人抢救成功率=抢救成功人次数/住院危重病人抢救人次数*100%；15、普通号预约就诊率=通过预约就诊的普通号病人数/同时段普通号门诊总量*100%；16、专家号预约就诊率=通过预约就诊的专家号病人数/同时段专家号门诊总量*100%。                                                                                                                            
二、补充资料：开展健康体检项目的医院，请填写</t>
    </r>
    <r>
      <rPr>
        <b/>
        <sz val="12"/>
        <rFont val="宋体"/>
        <charset val="134"/>
      </rPr>
      <t>本期体检人次___7117  __，体检收入_701.94_万元</t>
    </r>
    <r>
      <rPr>
        <sz val="12"/>
        <rFont val="宋体"/>
        <charset val="134"/>
      </rPr>
      <t xml:space="preserve">。 （财务报表：见财务报表）                                    </t>
    </r>
  </si>
  <si>
    <t>阳光用药计算原始数据</t>
  </si>
  <si>
    <t>财务报表</t>
  </si>
  <si>
    <r>
      <rPr>
        <sz val="11"/>
        <rFont val="Times New Roman"/>
        <family val="1"/>
      </rPr>
      <t>1-3</t>
    </r>
    <r>
      <rPr>
        <sz val="11"/>
        <rFont val="宋体"/>
        <charset val="134"/>
      </rPr>
      <t>月</t>
    </r>
  </si>
  <si>
    <r>
      <rPr>
        <sz val="11"/>
        <rFont val="Times New Roman"/>
        <family val="1"/>
      </rPr>
      <t>1-6</t>
    </r>
    <r>
      <rPr>
        <sz val="11"/>
        <rFont val="宋体"/>
        <charset val="134"/>
      </rPr>
      <t>月</t>
    </r>
  </si>
  <si>
    <t>医疗收入4-6月</t>
  </si>
  <si>
    <t>药品收入4-6月</t>
  </si>
  <si>
    <t>抗生素金额4-6月</t>
  </si>
  <si>
    <t>中药饮片4-6月</t>
  </si>
  <si>
    <t>含中药饮片的基药金额4-6月</t>
  </si>
  <si>
    <t>1.药比</t>
  </si>
  <si>
    <t>2.基药比</t>
  </si>
  <si>
    <t>3.抗比</t>
  </si>
  <si>
    <t>统计室</t>
  </si>
  <si>
    <t>his</t>
  </si>
  <si>
    <t>统计室/his</t>
  </si>
  <si>
    <t>门诊就诊总人次4-6月</t>
  </si>
  <si>
    <t>426636/392804</t>
  </si>
  <si>
    <r>
      <rPr>
        <sz val="10"/>
        <rFont val="Times New Roman"/>
        <family val="1"/>
      </rPr>
      <t>门诊</t>
    </r>
    <r>
      <rPr>
        <sz val="10"/>
        <rFont val="Times New Roman"/>
        <family val="1"/>
      </rPr>
      <t>426636</t>
    </r>
    <r>
      <rPr>
        <sz val="10"/>
        <rFont val="宋体"/>
        <charset val="134"/>
      </rPr>
      <t>急诊</t>
    </r>
    <r>
      <rPr>
        <sz val="10"/>
        <rFont val="Times New Roman"/>
        <family val="1"/>
      </rPr>
      <t>56792</t>
    </r>
  </si>
  <si>
    <r>
      <rPr>
        <sz val="10"/>
        <color theme="1"/>
        <rFont val="Times New Roman"/>
        <family val="1"/>
      </rPr>
      <t>门诊</t>
    </r>
    <r>
      <rPr>
        <sz val="10"/>
        <color theme="1"/>
        <rFont val="Times New Roman"/>
        <family val="1"/>
      </rPr>
      <t>392804</t>
    </r>
    <r>
      <rPr>
        <sz val="10"/>
        <color theme="1"/>
        <rFont val="宋体"/>
        <charset val="134"/>
      </rPr>
      <t>急诊</t>
    </r>
    <r>
      <rPr>
        <sz val="10"/>
        <color theme="1"/>
        <rFont val="Times New Roman"/>
        <family val="1"/>
      </rPr>
      <t>53416</t>
    </r>
  </si>
  <si>
    <t>门诊抗菌药物处方人次4-6月</t>
  </si>
  <si>
    <t>4.抗菌药物在门诊处方的比例</t>
  </si>
  <si>
    <t>12.41%/13.48%</t>
  </si>
  <si>
    <t>1-3月</t>
  </si>
  <si>
    <t>1-6月</t>
  </si>
  <si>
    <t>门急诊医疗收入4-6月累计</t>
  </si>
  <si>
    <t>门急诊药品收入4-6月累计</t>
  </si>
  <si>
    <t>门急诊就诊人次4-6月</t>
  </si>
  <si>
    <t>483428/436220</t>
  </si>
  <si>
    <t>5.门诊病人均次费用（元）</t>
  </si>
  <si>
    <t>248.31/276.29</t>
  </si>
  <si>
    <t>5.其中药品费（元）</t>
  </si>
  <si>
    <t>97.24/107.76</t>
  </si>
  <si>
    <r>
      <rPr>
        <sz val="10"/>
        <color theme="1"/>
        <rFont val="Times New Roman"/>
        <family val="1"/>
      </rPr>
      <t>1-3</t>
    </r>
    <r>
      <rPr>
        <sz val="10"/>
        <color theme="1"/>
        <rFont val="宋体"/>
        <charset val="134"/>
      </rPr>
      <t>月</t>
    </r>
  </si>
  <si>
    <r>
      <rPr>
        <sz val="10"/>
        <color theme="1"/>
        <rFont val="Times New Roman"/>
        <family val="1"/>
      </rPr>
      <t>1-6</t>
    </r>
    <r>
      <rPr>
        <sz val="10"/>
        <color theme="1"/>
        <rFont val="宋体"/>
        <charset val="134"/>
      </rPr>
      <t>月</t>
    </r>
  </si>
  <si>
    <t>住院医疗收入4-6月</t>
  </si>
  <si>
    <t>住院药品费用4-6月</t>
  </si>
  <si>
    <t>出院人次4-6月</t>
  </si>
  <si>
    <t>6.出院病人均次费用（元）</t>
  </si>
  <si>
    <t>11265.01/11305.04</t>
  </si>
  <si>
    <t>6.其中药品费（元）</t>
  </si>
  <si>
    <t>2884.70/2894.95</t>
  </si>
  <si>
    <t>门诊患者使用药物总费用4-6月</t>
  </si>
  <si>
    <t>7.门诊处方平均金额（元）不包括急诊</t>
  </si>
  <si>
    <t>体检人次</t>
  </si>
  <si>
    <t>体检收入</t>
  </si>
  <si>
    <t>10.出院人数</t>
  </si>
  <si>
    <t>11.门急诊人次</t>
  </si>
  <si>
    <r>
      <t xml:space="preserve">2019 </t>
    </r>
    <r>
      <rPr>
        <sz val="16"/>
        <rFont val="宋体"/>
        <family val="3"/>
        <charset val="134"/>
      </rPr>
      <t>年</t>
    </r>
    <r>
      <rPr>
        <sz val="16"/>
        <rFont val="Times New Roman"/>
        <family val="1"/>
      </rPr>
      <t>1-3</t>
    </r>
    <r>
      <rPr>
        <sz val="16"/>
        <rFont val="宋体"/>
        <family val="3"/>
        <charset val="134"/>
      </rPr>
      <t>月金华市中心医院医疗服务阳光用药及相关信息表</t>
    </r>
    <phoneticPr fontId="19" type="noConversion"/>
  </si>
  <si>
    <t>出院病人均次费用/其中药品费（元）</t>
    <phoneticPr fontId="19" type="noConversion"/>
  </si>
</sst>
</file>

<file path=xl/styles.xml><?xml version="1.0" encoding="utf-8"?>
<styleSheet xmlns="http://schemas.openxmlformats.org/spreadsheetml/2006/main">
  <numFmts count="6">
    <numFmt numFmtId="178" formatCode="0_);[Red]\(0\)"/>
    <numFmt numFmtId="179" formatCode="0_ "/>
    <numFmt numFmtId="180" formatCode="#,##0.00;\-#,##0.00;&quot; &quot;"/>
    <numFmt numFmtId="181" formatCode="0.00_ "/>
    <numFmt numFmtId="182" formatCode="0.00_);[Red]\(0.00\)"/>
    <numFmt numFmtId="183" formatCode="#,##0;\-#,##0;&quot; &quot;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family val="1"/>
    </font>
    <font>
      <sz val="10"/>
      <name val="宋体"/>
      <charset val="134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name val="Times New Roman"/>
      <family val="1"/>
    </font>
    <font>
      <sz val="16"/>
      <name val="Times New Roman"/>
      <family val="1"/>
    </font>
    <font>
      <sz val="1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81" fontId="6" fillId="0" borderId="1" xfId="0" applyNumberFormat="1" applyFont="1" applyFill="1" applyBorder="1" applyAlignment="1">
      <alignment horizontal="left" vertical="center"/>
    </xf>
    <xf numFmtId="180" fontId="7" fillId="0" borderId="1" xfId="0" applyNumberFormat="1" applyFont="1" applyFill="1" applyBorder="1" applyAlignment="1" applyProtection="1">
      <alignment horizontal="justify" vertical="center"/>
      <protection locked="0"/>
    </xf>
    <xf numFmtId="0" fontId="8" fillId="0" borderId="1" xfId="0" applyFont="1" applyFill="1" applyBorder="1" applyAlignment="1">
      <alignment horizontal="left"/>
    </xf>
    <xf numFmtId="180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0" fontId="6" fillId="3" borderId="1" xfId="0" applyNumberFormat="1" applyFont="1" applyFill="1" applyBorder="1" applyAlignment="1">
      <alignment horizontal="left" vertical="center"/>
    </xf>
    <xf numFmtId="10" fontId="6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 vertical="center"/>
    </xf>
    <xf numFmtId="10" fontId="5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10" fontId="8" fillId="0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0" fontId="5" fillId="0" borderId="1" xfId="0" applyNumberFormat="1" applyFont="1" applyFill="1" applyBorder="1" applyAlignment="1">
      <alignment horizontal="left" vertical="center"/>
    </xf>
    <xf numFmtId="10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81" fontId="8" fillId="0" borderId="1" xfId="0" applyNumberFormat="1" applyFont="1" applyFill="1" applyBorder="1" applyAlignment="1">
      <alignment horizontal="left" vertical="center"/>
    </xf>
    <xf numFmtId="182" fontId="8" fillId="3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182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>
      <alignment vertical="center"/>
    </xf>
    <xf numFmtId="182" fontId="8" fillId="0" borderId="1" xfId="0" applyNumberFormat="1" applyFont="1" applyFill="1" applyBorder="1" applyAlignment="1">
      <alignment horizontal="left"/>
    </xf>
    <xf numFmtId="181" fontId="8" fillId="0" borderId="1" xfId="0" applyNumberFormat="1" applyFont="1" applyFill="1" applyBorder="1" applyAlignment="1">
      <alignment horizontal="left"/>
    </xf>
    <xf numFmtId="179" fontId="8" fillId="0" borderId="1" xfId="0" applyNumberFormat="1" applyFont="1" applyFill="1" applyBorder="1" applyAlignment="1">
      <alignment horizontal="left"/>
    </xf>
    <xf numFmtId="181" fontId="8" fillId="3" borderId="1" xfId="0" applyNumberFormat="1" applyFont="1" applyFill="1" applyBorder="1" applyAlignment="1">
      <alignment horizontal="left"/>
    </xf>
    <xf numFmtId="181" fontId="9" fillId="0" borderId="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183" fontId="11" fillId="0" borderId="2" xfId="0" applyNumberFormat="1" applyFont="1" applyFill="1" applyBorder="1" applyAlignment="1" applyProtection="1">
      <alignment horizontal="left" vertical="top"/>
      <protection locked="0"/>
    </xf>
    <xf numFmtId="183" fontId="12" fillId="0" borderId="2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/>
    <xf numFmtId="181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wrapText="1"/>
    </xf>
    <xf numFmtId="181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181" fontId="18" fillId="0" borderId="5" xfId="0" applyNumberFormat="1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 applyProtection="1">
      <alignment horizontal="center" vertical="center"/>
    </xf>
    <xf numFmtId="181" fontId="18" fillId="0" borderId="5" xfId="0" applyNumberFormat="1" applyFont="1" applyFill="1" applyBorder="1" applyAlignment="1" applyProtection="1">
      <alignment horizontal="center" vertical="center"/>
    </xf>
    <xf numFmtId="181" fontId="18" fillId="0" borderId="9" xfId="0" applyNumberFormat="1" applyFont="1" applyFill="1" applyBorder="1" applyAlignment="1" applyProtection="1">
      <alignment horizontal="center" vertical="center"/>
    </xf>
    <xf numFmtId="181" fontId="18" fillId="0" borderId="5" xfId="0" applyNumberFormat="1" applyFont="1" applyFill="1" applyBorder="1" applyAlignment="1">
      <alignment horizontal="center" vertical="center"/>
    </xf>
    <xf numFmtId="181" fontId="18" fillId="0" borderId="9" xfId="0" applyNumberFormat="1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topLeftCell="C1" zoomScaleNormal="100" zoomScaleSheetLayoutView="100" workbookViewId="0">
      <selection activeCell="J2" sqref="J2"/>
    </sheetView>
  </sheetViews>
  <sheetFormatPr defaultColWidth="9" defaultRowHeight="15.75"/>
  <cols>
    <col min="1" max="1" width="16.125" style="45" customWidth="1"/>
    <col min="2" max="2" width="6.625" style="45" customWidth="1"/>
    <col min="3" max="3" width="10" style="45" customWidth="1"/>
    <col min="4" max="4" width="11.125" style="45" customWidth="1"/>
    <col min="5" max="5" width="11.875" style="45" customWidth="1"/>
    <col min="6" max="6" width="7.25" style="45" customWidth="1"/>
    <col min="7" max="7" width="9.125" style="45" customWidth="1"/>
    <col min="8" max="8" width="10.125" style="45" customWidth="1"/>
    <col min="9" max="9" width="10" style="45" customWidth="1"/>
    <col min="10" max="10" width="10.75" style="45" customWidth="1"/>
    <col min="11" max="11" width="10.625" style="45" customWidth="1"/>
    <col min="12" max="12" width="6.875" style="45" customWidth="1"/>
    <col min="13" max="13" width="6.625" style="45" customWidth="1"/>
    <col min="14" max="14" width="6.375" style="45" customWidth="1"/>
    <col min="15" max="15" width="7.625" style="45" customWidth="1"/>
    <col min="16" max="16" width="6.625" style="45" customWidth="1"/>
    <col min="17" max="17" width="6.875" style="45" customWidth="1"/>
    <col min="18" max="18" width="9" style="45"/>
    <col min="19" max="19" width="7.875" style="45" customWidth="1"/>
    <col min="20" max="16384" width="9" style="45"/>
  </cols>
  <sheetData>
    <row r="1" spans="1:19" ht="45" customHeight="1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81" customHeight="1">
      <c r="A2" s="56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6" t="s">
        <v>5</v>
      </c>
      <c r="G2" s="58"/>
      <c r="H2" s="59" t="s">
        <v>68</v>
      </c>
      <c r="I2" s="60"/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61" t="s">
        <v>12</v>
      </c>
      <c r="Q2" s="61" t="s">
        <v>13</v>
      </c>
      <c r="R2" s="57" t="s">
        <v>14</v>
      </c>
      <c r="S2" s="57" t="s">
        <v>15</v>
      </c>
    </row>
    <row r="3" spans="1:19" ht="24.95" customHeight="1">
      <c r="A3" s="62"/>
      <c r="B3" s="63">
        <v>1</v>
      </c>
      <c r="C3" s="64">
        <v>2</v>
      </c>
      <c r="D3" s="64">
        <v>3</v>
      </c>
      <c r="E3" s="65">
        <v>4</v>
      </c>
      <c r="F3" s="66">
        <v>5</v>
      </c>
      <c r="G3" s="66"/>
      <c r="H3" s="67">
        <v>6</v>
      </c>
      <c r="I3" s="68"/>
      <c r="J3" s="64">
        <v>7</v>
      </c>
      <c r="K3" s="64">
        <v>8</v>
      </c>
      <c r="L3" s="64">
        <v>9</v>
      </c>
      <c r="M3" s="64">
        <v>10</v>
      </c>
      <c r="N3" s="64">
        <v>11</v>
      </c>
      <c r="O3" s="64">
        <v>12</v>
      </c>
      <c r="P3" s="64">
        <v>13</v>
      </c>
      <c r="Q3" s="64">
        <v>14</v>
      </c>
      <c r="R3" s="64">
        <v>15</v>
      </c>
      <c r="S3" s="64">
        <v>16</v>
      </c>
    </row>
    <row r="4" spans="1:19" s="46" customFormat="1" ht="42" customHeight="1">
      <c r="A4" s="69" t="s">
        <v>16</v>
      </c>
      <c r="B4" s="70">
        <v>32.869999999999997</v>
      </c>
      <c r="C4" s="70">
        <v>41.22</v>
      </c>
      <c r="D4" s="70">
        <v>11.25</v>
      </c>
      <c r="E4" s="70">
        <v>9.8800000000000008</v>
      </c>
      <c r="F4" s="71" t="s">
        <v>17</v>
      </c>
      <c r="G4" s="72"/>
      <c r="H4" s="73" t="s">
        <v>18</v>
      </c>
      <c r="I4" s="74"/>
      <c r="J4" s="75">
        <v>82.74</v>
      </c>
      <c r="K4" s="75">
        <v>1.02</v>
      </c>
      <c r="L4" s="63">
        <v>6.95</v>
      </c>
      <c r="M4" s="63">
        <v>90.32</v>
      </c>
      <c r="N4" s="63">
        <v>98.96</v>
      </c>
      <c r="O4" s="63">
        <v>97.44</v>
      </c>
      <c r="P4" s="63">
        <v>100</v>
      </c>
      <c r="Q4" s="63">
        <v>100</v>
      </c>
      <c r="R4" s="63">
        <v>22.09</v>
      </c>
      <c r="S4" s="63">
        <v>61.4</v>
      </c>
    </row>
    <row r="5" spans="1:19" ht="159.94999999999999" customHeight="1">
      <c r="A5" s="48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</sheetData>
  <mergeCells count="9">
    <mergeCell ref="F4:G4"/>
    <mergeCell ref="H4:I4"/>
    <mergeCell ref="A5:S5"/>
    <mergeCell ref="A2:A3"/>
    <mergeCell ref="A1:S1"/>
    <mergeCell ref="F2:G2"/>
    <mergeCell ref="H2:I2"/>
    <mergeCell ref="F3:G3"/>
    <mergeCell ref="H3:I3"/>
  </mergeCells>
  <phoneticPr fontId="19" type="noConversion"/>
  <pageMargins left="0.75" right="0.75" top="1" bottom="1" header="0.51180555555555596" footer="0.51180555555555596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100" zoomScaleSheetLayoutView="100" workbookViewId="0">
      <selection activeCell="D13" sqref="D13"/>
    </sheetView>
  </sheetViews>
  <sheetFormatPr defaultColWidth="9" defaultRowHeight="14.25"/>
  <cols>
    <col min="1" max="1" width="10.875" style="1" customWidth="1"/>
    <col min="2" max="2" width="26" style="2" customWidth="1"/>
    <col min="3" max="3" width="12.5" style="2" customWidth="1"/>
    <col min="4" max="4" width="15.75" style="2" customWidth="1"/>
    <col min="5" max="5" width="15.625" style="2" customWidth="1"/>
    <col min="6" max="16384" width="9" style="1"/>
  </cols>
  <sheetData>
    <row r="1" spans="1:5" ht="30" customHeight="1">
      <c r="A1" s="50" t="s">
        <v>20</v>
      </c>
      <c r="B1" s="50"/>
      <c r="C1" s="50"/>
      <c r="D1" s="50"/>
      <c r="E1" s="50"/>
    </row>
    <row r="2" spans="1:5" ht="17.100000000000001" customHeight="1">
      <c r="A2" s="51" t="s">
        <v>21</v>
      </c>
      <c r="B2" s="3"/>
      <c r="C2" s="3"/>
      <c r="D2" s="4" t="s">
        <v>22</v>
      </c>
      <c r="E2" s="4" t="s">
        <v>23</v>
      </c>
    </row>
    <row r="3" spans="1:5" ht="17.100000000000001" customHeight="1">
      <c r="A3" s="51"/>
      <c r="B3" s="5" t="s">
        <v>24</v>
      </c>
      <c r="C3" s="6">
        <f>E3-D3</f>
        <v>432304270.04000002</v>
      </c>
      <c r="D3" s="7">
        <v>396083515.42000002</v>
      </c>
      <c r="E3" s="8">
        <v>828387785.46000004</v>
      </c>
    </row>
    <row r="4" spans="1:5" ht="17.100000000000001" customHeight="1">
      <c r="A4" s="51"/>
      <c r="B4" s="5" t="s">
        <v>25</v>
      </c>
      <c r="C4" s="6">
        <f>E4-D4</f>
        <v>126847151.72</v>
      </c>
      <c r="D4" s="7">
        <v>119903929.64</v>
      </c>
      <c r="E4" s="8">
        <v>246751081.36000001</v>
      </c>
    </row>
    <row r="5" spans="1:5" ht="17.100000000000001" customHeight="1">
      <c r="A5" s="51"/>
      <c r="B5" s="5" t="s">
        <v>26</v>
      </c>
      <c r="C5" s="6">
        <f>E5-D5</f>
        <v>17054473.469999999</v>
      </c>
      <c r="D5" s="7">
        <v>16420680.140000001</v>
      </c>
      <c r="E5" s="9">
        <v>33475153.609999999</v>
      </c>
    </row>
    <row r="6" spans="1:5" ht="17.100000000000001" customHeight="1">
      <c r="A6" s="51"/>
      <c r="B6" s="5" t="s">
        <v>27</v>
      </c>
      <c r="C6" s="6">
        <f>E6-D6</f>
        <v>4364995.2</v>
      </c>
      <c r="D6" s="8">
        <v>3877159.48</v>
      </c>
      <c r="E6" s="8">
        <v>8242154.6799999997</v>
      </c>
    </row>
    <row r="7" spans="1:5" ht="17.100000000000001" customHeight="1">
      <c r="A7" s="51"/>
      <c r="B7" s="5" t="s">
        <v>28</v>
      </c>
      <c r="C7" s="6">
        <f>E7-D7</f>
        <v>35326325.636299998</v>
      </c>
      <c r="D7" s="8">
        <v>33911595.43</v>
      </c>
      <c r="E7" s="8">
        <v>69237921.066300005</v>
      </c>
    </row>
    <row r="8" spans="1:5" ht="17.100000000000001" customHeight="1">
      <c r="A8" s="51"/>
      <c r="B8" s="10" t="s">
        <v>29</v>
      </c>
      <c r="C8" s="11">
        <f>C4/C3</f>
        <v>0.29342100115796499</v>
      </c>
      <c r="D8" s="12">
        <f>D4/D3</f>
        <v>0.30272385739875102</v>
      </c>
      <c r="E8" s="12">
        <f>E4/E3</f>
        <v>0.29786904839860701</v>
      </c>
    </row>
    <row r="9" spans="1:5" ht="17.100000000000001" customHeight="1">
      <c r="A9" s="51"/>
      <c r="B9" s="10" t="s">
        <v>30</v>
      </c>
      <c r="C9" s="11">
        <f>C7/C4</f>
        <v>0.27849522166866397</v>
      </c>
      <c r="D9" s="12">
        <f>D7/D4</f>
        <v>0.28282305285420001</v>
      </c>
      <c r="E9" s="12">
        <f>E7/E4</f>
        <v>0.28059824777539499</v>
      </c>
    </row>
    <row r="10" spans="1:5" ht="17.100000000000001" customHeight="1">
      <c r="A10" s="51"/>
      <c r="B10" s="10" t="s">
        <v>31</v>
      </c>
      <c r="C10" s="11">
        <f>C5/C4</f>
        <v>0.13444900605766599</v>
      </c>
      <c r="D10" s="12">
        <f>D5/D4</f>
        <v>0.13694864037652099</v>
      </c>
      <c r="E10" s="12">
        <f>E5/E4</f>
        <v>0.13566365515197501</v>
      </c>
    </row>
    <row r="11" spans="1:5" ht="17.100000000000001" customHeight="1">
      <c r="A11" s="13"/>
      <c r="B11" s="14"/>
      <c r="C11" s="15"/>
      <c r="D11" s="16" t="s">
        <v>32</v>
      </c>
      <c r="E11" s="17" t="s">
        <v>33</v>
      </c>
    </row>
    <row r="12" spans="1:5" ht="17.100000000000001" customHeight="1">
      <c r="A12" s="18" t="s">
        <v>34</v>
      </c>
      <c r="B12" s="5" t="s">
        <v>35</v>
      </c>
      <c r="C12" s="8" t="s">
        <v>36</v>
      </c>
      <c r="D12" s="19" t="s">
        <v>37</v>
      </c>
      <c r="E12" s="20" t="s">
        <v>38</v>
      </c>
    </row>
    <row r="13" spans="1:5" ht="17.100000000000001" customHeight="1">
      <c r="A13" s="18" t="s">
        <v>33</v>
      </c>
      <c r="B13" s="5" t="s">
        <v>39</v>
      </c>
      <c r="C13" s="8">
        <v>52946</v>
      </c>
      <c r="D13" s="5"/>
      <c r="E13" s="5"/>
    </row>
    <row r="14" spans="1:5" ht="17.100000000000001" customHeight="1">
      <c r="A14" s="21"/>
      <c r="B14" s="10" t="s">
        <v>40</v>
      </c>
      <c r="C14" s="22" t="s">
        <v>41</v>
      </c>
      <c r="D14" s="23">
        <f>C13/426636</f>
        <v>0.124101107267085</v>
      </c>
      <c r="E14" s="23">
        <f>C13/392804</f>
        <v>0.134789869756927</v>
      </c>
    </row>
    <row r="15" spans="1:5" ht="17.100000000000001" customHeight="1">
      <c r="A15" s="21"/>
      <c r="B15" s="10"/>
      <c r="C15" s="23"/>
      <c r="D15" s="5" t="s">
        <v>42</v>
      </c>
      <c r="E15" s="5" t="s">
        <v>43</v>
      </c>
    </row>
    <row r="16" spans="1:5" ht="17.100000000000001" customHeight="1">
      <c r="A16" s="24" t="s">
        <v>21</v>
      </c>
      <c r="B16" s="25" t="s">
        <v>44</v>
      </c>
      <c r="C16" s="6">
        <f>E16-D16</f>
        <v>120522462.33</v>
      </c>
      <c r="D16" s="26">
        <v>115512342.87</v>
      </c>
      <c r="E16" s="8">
        <v>236034805.19999999</v>
      </c>
    </row>
    <row r="17" spans="1:7" ht="17.100000000000001" customHeight="1">
      <c r="A17" s="24" t="s">
        <v>21</v>
      </c>
      <c r="B17" s="25" t="s">
        <v>45</v>
      </c>
      <c r="C17" s="6">
        <f>E17-D17</f>
        <v>47007375.710000001</v>
      </c>
      <c r="D17" s="26">
        <v>45356643.719999999</v>
      </c>
      <c r="E17" s="8">
        <v>92364019.430000007</v>
      </c>
    </row>
    <row r="18" spans="1:7" ht="17.100000000000001" customHeight="1">
      <c r="A18" s="52" t="s">
        <v>34</v>
      </c>
      <c r="B18" s="54" t="s">
        <v>46</v>
      </c>
      <c r="C18" s="55" t="s">
        <v>47</v>
      </c>
      <c r="D18" s="28" t="s">
        <v>32</v>
      </c>
      <c r="E18" s="29" t="s">
        <v>33</v>
      </c>
    </row>
    <row r="19" spans="1:7" ht="17.100000000000001" customHeight="1">
      <c r="A19" s="52"/>
      <c r="B19" s="54"/>
      <c r="C19" s="55"/>
      <c r="D19" s="27">
        <f>426636+56792</f>
        <v>483428</v>
      </c>
      <c r="E19" s="27">
        <f>392804+43416</f>
        <v>436220</v>
      </c>
    </row>
    <row r="20" spans="1:7" ht="17.100000000000001" customHeight="1">
      <c r="A20" s="21"/>
      <c r="B20" s="30" t="s">
        <v>48</v>
      </c>
      <c r="C20" s="31" t="s">
        <v>49</v>
      </c>
      <c r="D20" s="32">
        <f>C16/D19</f>
        <v>249.307988635329</v>
      </c>
      <c r="E20" s="32">
        <f>C16/E19</f>
        <v>276.288254389987</v>
      </c>
    </row>
    <row r="21" spans="1:7" ht="17.100000000000001" customHeight="1">
      <c r="A21" s="21"/>
      <c r="B21" s="30" t="s">
        <v>50</v>
      </c>
      <c r="C21" s="33" t="s">
        <v>51</v>
      </c>
      <c r="D21" s="32">
        <f>C17/D19</f>
        <v>97.237594243610204</v>
      </c>
      <c r="E21" s="32">
        <f>C17/E19</f>
        <v>107.76070723488201</v>
      </c>
    </row>
    <row r="22" spans="1:7" ht="17.100000000000001" customHeight="1">
      <c r="A22" s="13"/>
      <c r="B22" s="34"/>
      <c r="C22" s="35"/>
      <c r="D22" s="36" t="s">
        <v>52</v>
      </c>
      <c r="E22" s="36" t="s">
        <v>53</v>
      </c>
    </row>
    <row r="23" spans="1:7" ht="17.100000000000001" customHeight="1">
      <c r="A23" s="24" t="s">
        <v>21</v>
      </c>
      <c r="B23" s="25" t="s">
        <v>54</v>
      </c>
      <c r="C23" s="37">
        <f>E23-D23</f>
        <v>311781807.70999998</v>
      </c>
      <c r="D23" s="38">
        <v>280571172.55000001</v>
      </c>
      <c r="E23" s="38">
        <v>592352980.25999999</v>
      </c>
    </row>
    <row r="24" spans="1:7" ht="17.100000000000001" customHeight="1">
      <c r="A24" s="24" t="s">
        <v>21</v>
      </c>
      <c r="B24" s="25" t="s">
        <v>55</v>
      </c>
      <c r="C24" s="37">
        <f>E24-D24</f>
        <v>79839776.010000005</v>
      </c>
      <c r="D24" s="38">
        <v>74547285.920000002</v>
      </c>
      <c r="E24" s="38">
        <v>154387061.93000001</v>
      </c>
    </row>
    <row r="25" spans="1:7" ht="17.100000000000001" customHeight="1">
      <c r="A25" s="18" t="s">
        <v>34</v>
      </c>
      <c r="B25" s="25" t="s">
        <v>56</v>
      </c>
      <c r="C25" s="37"/>
      <c r="D25" s="39">
        <v>27677</v>
      </c>
      <c r="E25" s="39">
        <v>27579</v>
      </c>
    </row>
    <row r="26" spans="1:7" ht="17.100000000000001" customHeight="1">
      <c r="A26" s="21"/>
      <c r="B26" s="30" t="s">
        <v>57</v>
      </c>
      <c r="C26" s="40" t="s">
        <v>58</v>
      </c>
      <c r="D26" s="38">
        <f>C23/D25</f>
        <v>11265.0145503487</v>
      </c>
      <c r="E26" s="38">
        <f>C23/E25</f>
        <v>11305.043972225199</v>
      </c>
      <c r="G26" s="38">
        <v>11362.8667471185</v>
      </c>
    </row>
    <row r="27" spans="1:7" ht="17.100000000000001" customHeight="1">
      <c r="A27" s="21"/>
      <c r="B27" s="30" t="s">
        <v>59</v>
      </c>
      <c r="C27" s="40" t="s">
        <v>60</v>
      </c>
      <c r="D27" s="38">
        <f>C24/D25</f>
        <v>2884.6976193229002</v>
      </c>
      <c r="E27" s="38">
        <f>C24/E25</f>
        <v>2894.94818557598</v>
      </c>
    </row>
    <row r="28" spans="1:7" ht="17.100000000000001" customHeight="1">
      <c r="A28" s="21"/>
      <c r="B28" s="30"/>
      <c r="C28" s="38"/>
      <c r="D28" s="16" t="s">
        <v>32</v>
      </c>
      <c r="E28" s="17" t="s">
        <v>33</v>
      </c>
    </row>
    <row r="29" spans="1:7" ht="17.100000000000001" customHeight="1">
      <c r="A29" s="21"/>
      <c r="B29" s="30"/>
      <c r="C29" s="38"/>
      <c r="D29" s="39">
        <v>426636</v>
      </c>
      <c r="E29" s="39">
        <v>392804</v>
      </c>
    </row>
    <row r="30" spans="1:7" ht="17.100000000000001" customHeight="1">
      <c r="A30" s="18" t="s">
        <v>33</v>
      </c>
      <c r="B30" s="25" t="s">
        <v>61</v>
      </c>
      <c r="C30" s="38">
        <v>38041521.310000002</v>
      </c>
      <c r="D30" s="1"/>
      <c r="E30" s="1"/>
    </row>
    <row r="31" spans="1:7" ht="17.100000000000001" customHeight="1">
      <c r="A31" s="21"/>
      <c r="B31" s="41" t="s">
        <v>62</v>
      </c>
      <c r="C31" s="33"/>
      <c r="D31" s="38">
        <f>C30/D29</f>
        <v>89.166224392690694</v>
      </c>
      <c r="E31" s="38">
        <f>C30/E29</f>
        <v>96.846063965743696</v>
      </c>
    </row>
    <row r="32" spans="1:7" ht="17.100000000000001" customHeight="1">
      <c r="D32" s="36" t="s">
        <v>52</v>
      </c>
      <c r="E32" s="36" t="s">
        <v>43</v>
      </c>
    </row>
    <row r="33" spans="1:5" ht="13.5">
      <c r="A33" s="24" t="s">
        <v>21</v>
      </c>
      <c r="B33" s="41" t="s">
        <v>63</v>
      </c>
      <c r="C33" s="8">
        <f>E33-D33</f>
        <v>14111</v>
      </c>
      <c r="D33" s="8">
        <v>7565</v>
      </c>
      <c r="E33" s="8">
        <v>21676</v>
      </c>
    </row>
    <row r="34" spans="1:5" ht="13.5">
      <c r="B34" s="41" t="s">
        <v>64</v>
      </c>
      <c r="C34" s="8">
        <f>E34-D34</f>
        <v>6624535.8899999997</v>
      </c>
      <c r="D34" s="8">
        <v>8720275.2699999996</v>
      </c>
      <c r="E34" s="8">
        <v>15344811.16</v>
      </c>
    </row>
    <row r="35" spans="1:5" ht="15">
      <c r="C35" s="8">
        <f>C34/10000</f>
        <v>662.45358899999997</v>
      </c>
    </row>
    <row r="37" spans="1:5" ht="13.5">
      <c r="A37" s="53" t="s">
        <v>21</v>
      </c>
      <c r="B37" s="42" t="s">
        <v>65</v>
      </c>
      <c r="C37" s="43">
        <f>E37-D37</f>
        <v>27677</v>
      </c>
      <c r="D37" s="43">
        <v>24883</v>
      </c>
      <c r="E37" s="44">
        <v>52560</v>
      </c>
    </row>
    <row r="38" spans="1:5" ht="13.5">
      <c r="A38" s="53"/>
      <c r="B38" s="42" t="s">
        <v>66</v>
      </c>
      <c r="C38" s="43">
        <f>E38-D38</f>
        <v>483428</v>
      </c>
      <c r="D38" s="43">
        <v>438027</v>
      </c>
      <c r="E38" s="44">
        <v>921455</v>
      </c>
    </row>
  </sheetData>
  <mergeCells count="6">
    <mergeCell ref="A1:E1"/>
    <mergeCell ref="A2:A10"/>
    <mergeCell ref="A18:A19"/>
    <mergeCell ref="A37:A38"/>
    <mergeCell ref="B18:B19"/>
    <mergeCell ref="C18:C19"/>
  </mergeCells>
  <phoneticPr fontId="19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2017-04-14T07:54:00Z</dcterms:created>
  <dcterms:modified xsi:type="dcterms:W3CDTF">2019-04-17T07:22:15Z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